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yerv\Downloads\"/>
    </mc:Choice>
  </mc:AlternateContent>
  <xr:revisionPtr revIDLastSave="0" documentId="13_ncr:1_{ABAB6506-1E40-4EB3-B4F6-BCC9981AE26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!TCID50C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G10" i="2" l="1"/>
  <c r="G18" i="2"/>
  <c r="G17" i="2"/>
  <c r="G16" i="2"/>
  <c r="G15" i="2"/>
  <c r="G14" i="2"/>
  <c r="G13" i="2"/>
  <c r="G12" i="2"/>
  <c r="G11" i="2"/>
  <c r="G9" i="2"/>
  <c r="H14" i="2" l="1"/>
  <c r="H15" i="2"/>
  <c r="H16" i="2"/>
  <c r="H17" i="2"/>
  <c r="H18" i="2"/>
  <c r="H13" i="2"/>
  <c r="H11" i="2"/>
  <c r="H10" i="2"/>
  <c r="H12" i="2"/>
  <c r="H9" i="2"/>
  <c r="H8" i="2"/>
  <c r="G19" i="2"/>
  <c r="D20" i="2" l="1"/>
  <c r="D23" i="2" s="1"/>
  <c r="E23" i="2" s="1"/>
  <c r="H19" i="2"/>
  <c r="F20" i="2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Q40" i="1"/>
  <c r="R40" i="1" s="1"/>
  <c r="Q39" i="1"/>
  <c r="R39" i="1" s="1"/>
  <c r="R38" i="1"/>
  <c r="Q38" i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H38" i="1"/>
  <c r="G38" i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R9" i="1"/>
  <c r="Q9" i="1"/>
  <c r="G49" i="1" l="1"/>
  <c r="D50" i="1" s="1"/>
  <c r="D54" i="1" s="1"/>
  <c r="E54" i="1" s="1"/>
  <c r="E25" i="2"/>
  <c r="E24" i="2"/>
  <c r="Q49" i="1"/>
  <c r="N50" i="1" s="1"/>
  <c r="N54" i="1" s="1"/>
  <c r="O54" i="1" s="1"/>
  <c r="O55" i="1" s="1"/>
  <c r="O56" i="1"/>
  <c r="R41" i="1"/>
  <c r="R49" i="1" s="1"/>
  <c r="P50" i="1" s="1"/>
  <c r="E55" i="1"/>
  <c r="E56" i="1"/>
  <c r="H49" i="1"/>
  <c r="F50" i="1" s="1"/>
  <c r="R20" i="1"/>
  <c r="P21" i="1" s="1"/>
  <c r="Q20" i="1"/>
  <c r="N21" i="1" s="1"/>
  <c r="N25" i="1" s="1"/>
  <c r="O25" i="1" s="1"/>
  <c r="H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9" i="1"/>
  <c r="O27" i="1" l="1"/>
  <c r="O26" i="1"/>
  <c r="G20" i="1"/>
  <c r="D21" i="1" s="1"/>
  <c r="D25" i="1" s="1"/>
  <c r="H20" i="1"/>
  <c r="F21" i="1" s="1"/>
  <c r="E25" i="1" l="1"/>
  <c r="E27" i="1" l="1"/>
  <c r="E26" i="1"/>
</calcChain>
</file>

<file path=xl/sharedStrings.xml><?xml version="1.0" encoding="utf-8"?>
<sst xmlns="http://schemas.openxmlformats.org/spreadsheetml/2006/main" count="97" uniqueCount="23">
  <si>
    <t>NDV-F3AA- GFP Passage 6</t>
  </si>
  <si>
    <r>
      <t>10</t>
    </r>
    <r>
      <rPr>
        <vertAlign val="superscript"/>
        <sz val="10"/>
        <rFont val="Courier"/>
        <family val="3"/>
      </rPr>
      <t>-8</t>
    </r>
    <r>
      <rPr>
        <sz val="10"/>
        <rFont val="Courier"/>
      </rPr>
      <t xml:space="preserve"> dilution into eggs</t>
    </r>
  </si>
  <si>
    <r>
      <t>10</t>
    </r>
    <r>
      <rPr>
        <vertAlign val="superscript"/>
        <sz val="10"/>
        <rFont val="Courier"/>
        <family val="3"/>
      </rPr>
      <t>-7</t>
    </r>
    <r>
      <rPr>
        <sz val="10"/>
        <rFont val="Courier"/>
      </rPr>
      <t xml:space="preserve"> dilution into eggs</t>
    </r>
  </si>
  <si>
    <t>SPEARMANN-KARBER TITRE CALCULATOR (TRANSLATED FROM PI1267 BY D GERSTNER)</t>
  </si>
  <si>
    <t>SIMPLY FILL IN THE BLANKS FOR ANSWER</t>
  </si>
  <si>
    <t>= INOCULUM (ML)</t>
  </si>
  <si>
    <t>= # SUBJECTS/DILUTION</t>
  </si>
  <si>
    <t>= LOG DILUTION SCHEME (1=LOG10,0.7=LOG5,ETC)</t>
  </si>
  <si>
    <t>LOG DILUTION:</t>
  </si>
  <si>
    <t># POSITIVE:</t>
  </si>
  <si>
    <t>INTERMED. CALCS:</t>
  </si>
  <si>
    <t>(0 IS UNDILUTE)</t>
  </si>
  <si>
    <t>Recomb BTit</t>
  </si>
  <si>
    <t>log10TCID50/ml</t>
  </si>
  <si>
    <t>+/-</t>
  </si>
  <si>
    <t>Antilog</t>
  </si>
  <si>
    <t>EID50/0.1ml</t>
  </si>
  <si>
    <t xml:space="preserve"> </t>
  </si>
  <si>
    <t>TCID50/mL</t>
  </si>
  <si>
    <t>x.69</t>
  </si>
  <si>
    <t>pfu/mL</t>
  </si>
  <si>
    <r>
      <t>10</t>
    </r>
    <r>
      <rPr>
        <vertAlign val="superscript"/>
        <sz val="10"/>
        <rFont val="Courier"/>
        <family val="3"/>
      </rPr>
      <t>-6</t>
    </r>
    <r>
      <rPr>
        <sz val="10"/>
        <rFont val="Courier"/>
      </rPr>
      <t xml:space="preserve"> dilution into eggs</t>
    </r>
  </si>
  <si>
    <t xml:space="preserve">SPEARMANN-KARBER TITRE CALCULATOR 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</si>
</sst>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0000"/>
  </numFmts>
  <fonts count="9" x14ac:knownFonts="1">
    <font>
      <sz val="10"/>
      <name val="Courier"/>
    </font>
    <font>
      <sz val="10"/>
      <color indexed="12"/>
      <name val="Courier"/>
    </font>
    <font>
      <sz val="10"/>
      <name val="Courier"/>
      <family val="3"/>
    </font>
    <font>
      <vertAlign val="superscript"/>
      <sz val="10"/>
      <name val="Courier"/>
      <family val="3"/>
    </font>
    <font>
      <sz val="6.5"/>
      <name val="Courier"/>
      <family val="3"/>
    </font>
    <font>
      <sz val="8"/>
      <name val="Courier"/>
      <family val="3"/>
    </font>
    <font>
      <b/>
      <sz val="11"/>
      <name val="Courier"/>
      <family val="1"/>
    </font>
    <font>
      <sz val="11"/>
      <name val="Courier"/>
      <family val="1"/>
    </font>
    <font>
      <sz val="11"/>
      <color indexed="12"/>
      <name val="Courier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horizontal="left"/>
    </xf>
    <xf numFmtId="0" fontId="1" fillId="0" borderId="0" xfId="0" applyFont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11" fontId="0" fillId="0" borderId="0" xfId="0" applyNumberFormat="1"/>
    <xf numFmtId="0" fontId="2" fillId="0" borderId="0" xfId="0" applyFont="1"/>
    <xf numFmtId="164" fontId="0" fillId="2" borderId="0" xfId="0" applyNumberFormat="1" applyFill="1" applyProtection="1"/>
    <xf numFmtId="164" fontId="0" fillId="2" borderId="0" xfId="0" applyNumberFormat="1" applyFill="1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Protection="1">
      <protection locked="0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15" fontId="0" fillId="0" borderId="0" xfId="0" applyNumberFormat="1"/>
    <xf numFmtId="165" fontId="4" fillId="0" borderId="0" xfId="0" applyNumberFormat="1" applyFont="1"/>
    <xf numFmtId="0" fontId="0" fillId="0" borderId="0" xfId="0" applyAlignment="1">
      <alignment horizontal="left"/>
    </xf>
    <xf numFmtId="164" fontId="5" fillId="2" borderId="0" xfId="0" applyNumberFormat="1" applyFont="1" applyFill="1" applyProtection="1"/>
    <xf numFmtId="0" fontId="5" fillId="0" borderId="0" xfId="0" applyFont="1"/>
    <xf numFmtId="0" fontId="7" fillId="0" borderId="0" xfId="0" applyFont="1"/>
    <xf numFmtId="15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right"/>
    </xf>
    <xf numFmtId="0" fontId="7" fillId="0" borderId="1" xfId="0" applyFont="1" applyBorder="1" applyProtection="1"/>
    <xf numFmtId="0" fontId="8" fillId="0" borderId="1" xfId="0" applyFont="1" applyBorder="1" applyProtection="1">
      <protection locked="0"/>
    </xf>
    <xf numFmtId="0" fontId="7" fillId="0" borderId="1" xfId="0" applyFont="1" applyBorder="1"/>
    <xf numFmtId="0" fontId="7" fillId="0" borderId="0" xfId="0" applyFont="1" applyProtection="1"/>
    <xf numFmtId="164" fontId="7" fillId="0" borderId="0" xfId="0" applyNumberFormat="1" applyFont="1" applyProtection="1"/>
    <xf numFmtId="11" fontId="7" fillId="0" borderId="0" xfId="0" applyNumberFormat="1" applyFont="1"/>
    <xf numFmtId="11" fontId="7" fillId="0" borderId="0" xfId="0" quotePrefix="1" applyNumberFormat="1" applyFont="1"/>
    <xf numFmtId="164" fontId="7" fillId="2" borderId="0" xfId="0" applyNumberFormat="1" applyFont="1" applyFill="1" applyProtection="1"/>
    <xf numFmtId="164" fontId="7" fillId="2" borderId="0" xfId="0" applyNumberFormat="1" applyFont="1" applyFill="1" applyAlignment="1" applyProtection="1">
      <alignment horizontal="center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15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S56"/>
  <sheetViews>
    <sheetView showGridLines="0" zoomScale="85" zoomScaleNormal="85" workbookViewId="0">
      <selection activeCell="J30" sqref="J30"/>
    </sheetView>
  </sheetViews>
  <sheetFormatPr defaultColWidth="9.6640625" defaultRowHeight="12.5" x14ac:dyDescent="0.25"/>
  <cols>
    <col min="1" max="1" width="10" customWidth="1"/>
    <col min="2" max="2" width="5" customWidth="1"/>
    <col min="3" max="3" width="5.6640625" customWidth="1"/>
    <col min="4" max="4" width="11.1640625" customWidth="1"/>
    <col min="6" max="6" width="5.6640625" customWidth="1"/>
    <col min="7" max="7" width="4.83203125" customWidth="1"/>
    <col min="8" max="8" width="6.6640625" customWidth="1"/>
    <col min="9" max="9" width="4.1640625" customWidth="1"/>
    <col min="10" max="10" width="14.83203125" customWidth="1"/>
    <col min="11" max="11" width="10.1640625" customWidth="1"/>
    <col min="12" max="12" width="3.33203125" customWidth="1"/>
    <col min="13" max="13" width="5.6640625" customWidth="1"/>
    <col min="14" max="14" width="10.83203125" customWidth="1"/>
    <col min="15" max="15" width="10.5" customWidth="1"/>
    <col min="16" max="16" width="5.33203125" customWidth="1"/>
    <col min="17" max="17" width="6" customWidth="1"/>
    <col min="18" max="18" width="6.6640625" customWidth="1"/>
    <col min="19" max="19" width="4.1640625" customWidth="1"/>
  </cols>
  <sheetData>
    <row r="1" spans="1:19" ht="15" x14ac:dyDescent="0.25">
      <c r="A1" s="14">
        <v>42129</v>
      </c>
      <c r="B1" s="16" t="s">
        <v>0</v>
      </c>
      <c r="E1" s="6" t="s">
        <v>1</v>
      </c>
      <c r="K1" s="14">
        <v>42129</v>
      </c>
      <c r="M1" t="s">
        <v>0</v>
      </c>
      <c r="P1" s="6" t="s">
        <v>2</v>
      </c>
    </row>
    <row r="2" spans="1:19" x14ac:dyDescent="0.25">
      <c r="A2" s="1" t="s">
        <v>3</v>
      </c>
      <c r="K2" s="1" t="s">
        <v>3</v>
      </c>
    </row>
    <row r="3" spans="1:19" x14ac:dyDescent="0.25">
      <c r="A3" s="1" t="s">
        <v>4</v>
      </c>
      <c r="K3" s="1" t="s">
        <v>4</v>
      </c>
    </row>
    <row r="4" spans="1:19" x14ac:dyDescent="0.25">
      <c r="C4" s="2">
        <v>0.01</v>
      </c>
      <c r="D4" s="1" t="s">
        <v>5</v>
      </c>
      <c r="M4" s="2">
        <v>0.01</v>
      </c>
      <c r="N4" s="1" t="s">
        <v>5</v>
      </c>
    </row>
    <row r="5" spans="1:19" x14ac:dyDescent="0.25">
      <c r="C5" s="2">
        <v>8</v>
      </c>
      <c r="D5" s="1" t="s">
        <v>6</v>
      </c>
      <c r="M5" s="2">
        <v>8</v>
      </c>
      <c r="N5" s="1" t="s">
        <v>6</v>
      </c>
    </row>
    <row r="6" spans="1:19" x14ac:dyDescent="0.25">
      <c r="C6" s="2">
        <v>1</v>
      </c>
      <c r="D6" s="1" t="s">
        <v>7</v>
      </c>
      <c r="M6" s="2">
        <v>1</v>
      </c>
      <c r="N6" s="1" t="s">
        <v>7</v>
      </c>
    </row>
    <row r="8" spans="1:19" x14ac:dyDescent="0.25">
      <c r="C8" s="1" t="s">
        <v>8</v>
      </c>
      <c r="E8" s="1" t="s">
        <v>9</v>
      </c>
      <c r="G8" s="1" t="s">
        <v>10</v>
      </c>
      <c r="M8" s="1" t="s">
        <v>8</v>
      </c>
      <c r="O8" s="1" t="s">
        <v>9</v>
      </c>
      <c r="Q8" s="1" t="s">
        <v>10</v>
      </c>
    </row>
    <row r="9" spans="1:19" x14ac:dyDescent="0.25">
      <c r="C9" s="13" t="s">
        <v>11</v>
      </c>
      <c r="D9" s="9">
        <v>0</v>
      </c>
      <c r="E9" s="10">
        <v>8</v>
      </c>
      <c r="F9" s="11"/>
      <c r="G9" s="9">
        <f t="shared" ref="G9:G19" si="0">(0-((E9)-($C$5)))/($C$5)</f>
        <v>0</v>
      </c>
      <c r="H9" s="9">
        <f>SUM(H2:H8)</f>
        <v>0</v>
      </c>
      <c r="I9" s="11"/>
      <c r="M9" s="13" t="s">
        <v>11</v>
      </c>
      <c r="N9" s="9">
        <v>0</v>
      </c>
      <c r="O9" s="10">
        <v>8</v>
      </c>
      <c r="P9" s="11"/>
      <c r="Q9" s="9">
        <f t="shared" ref="Q9:Q19" si="1">(0-((O9)-($C$5)))/($C$5)</f>
        <v>0</v>
      </c>
      <c r="R9" s="9">
        <f>SUM(R2:R8)</f>
        <v>0</v>
      </c>
      <c r="S9" s="11"/>
    </row>
    <row r="10" spans="1:19" x14ac:dyDescent="0.25">
      <c r="D10" s="3">
        <v>1</v>
      </c>
      <c r="E10" s="2">
        <v>8</v>
      </c>
      <c r="G10" s="3">
        <f t="shared" si="0"/>
        <v>0</v>
      </c>
      <c r="H10" s="3">
        <f t="shared" ref="H10:H19" si="2">(G10)*(1-(G10))</f>
        <v>0</v>
      </c>
      <c r="N10" s="3">
        <v>1</v>
      </c>
      <c r="O10" s="2">
        <v>8</v>
      </c>
      <c r="Q10" s="3">
        <f t="shared" si="1"/>
        <v>0</v>
      </c>
      <c r="R10" s="3">
        <f t="shared" ref="R10:R19" si="3">(Q10)*(1-(Q10))</f>
        <v>0</v>
      </c>
    </row>
    <row r="11" spans="1:19" x14ac:dyDescent="0.25">
      <c r="D11" s="3">
        <v>2</v>
      </c>
      <c r="E11" s="2">
        <v>8</v>
      </c>
      <c r="G11" s="3">
        <f t="shared" si="0"/>
        <v>0</v>
      </c>
      <c r="H11" s="3">
        <f t="shared" si="2"/>
        <v>0</v>
      </c>
      <c r="N11" s="3">
        <v>2</v>
      </c>
      <c r="O11" s="2">
        <v>8</v>
      </c>
      <c r="Q11" s="3">
        <f t="shared" si="1"/>
        <v>0</v>
      </c>
      <c r="R11" s="3">
        <f t="shared" si="3"/>
        <v>0</v>
      </c>
    </row>
    <row r="12" spans="1:19" x14ac:dyDescent="0.25">
      <c r="B12" s="4"/>
      <c r="C12" s="4"/>
      <c r="D12" s="3">
        <v>3</v>
      </c>
      <c r="E12" s="2">
        <v>8</v>
      </c>
      <c r="G12" s="3">
        <f t="shared" si="0"/>
        <v>0</v>
      </c>
      <c r="H12" s="3">
        <f t="shared" si="2"/>
        <v>0</v>
      </c>
      <c r="L12" s="4"/>
      <c r="M12" s="4"/>
      <c r="N12" s="3">
        <v>3</v>
      </c>
      <c r="O12" s="2">
        <v>8</v>
      </c>
      <c r="Q12" s="3">
        <f t="shared" si="1"/>
        <v>0</v>
      </c>
      <c r="R12" s="3">
        <f t="shared" si="3"/>
        <v>0</v>
      </c>
    </row>
    <row r="13" spans="1:19" x14ac:dyDescent="0.25">
      <c r="D13" s="3">
        <v>4</v>
      </c>
      <c r="E13" s="2">
        <v>8</v>
      </c>
      <c r="G13" s="3">
        <f t="shared" si="0"/>
        <v>0</v>
      </c>
      <c r="H13" s="3">
        <f t="shared" si="2"/>
        <v>0</v>
      </c>
      <c r="N13" s="3">
        <v>4</v>
      </c>
      <c r="O13" s="2">
        <v>8</v>
      </c>
      <c r="Q13" s="3">
        <f t="shared" si="1"/>
        <v>0</v>
      </c>
      <c r="R13" s="3">
        <f t="shared" si="3"/>
        <v>0</v>
      </c>
    </row>
    <row r="14" spans="1:19" x14ac:dyDescent="0.25">
      <c r="D14" s="3">
        <v>5</v>
      </c>
      <c r="E14" s="2">
        <v>8</v>
      </c>
      <c r="G14" s="3">
        <f t="shared" si="0"/>
        <v>0</v>
      </c>
      <c r="H14" s="3">
        <f t="shared" si="2"/>
        <v>0</v>
      </c>
      <c r="N14" s="3">
        <v>5</v>
      </c>
      <c r="O14" s="2">
        <v>8</v>
      </c>
      <c r="Q14" s="3">
        <f t="shared" si="1"/>
        <v>0</v>
      </c>
      <c r="R14" s="3">
        <f t="shared" si="3"/>
        <v>0</v>
      </c>
    </row>
    <row r="15" spans="1:19" x14ac:dyDescent="0.25">
      <c r="D15" s="3">
        <v>6</v>
      </c>
      <c r="E15" s="2">
        <v>8</v>
      </c>
      <c r="G15" s="3">
        <f t="shared" si="0"/>
        <v>0</v>
      </c>
      <c r="H15" s="3">
        <f t="shared" si="2"/>
        <v>0</v>
      </c>
      <c r="N15" s="3">
        <v>6</v>
      </c>
      <c r="O15" s="2">
        <v>7</v>
      </c>
      <c r="Q15" s="3">
        <f t="shared" si="1"/>
        <v>0.125</v>
      </c>
      <c r="R15" s="3">
        <f t="shared" si="3"/>
        <v>0.109375</v>
      </c>
    </row>
    <row r="16" spans="1:19" x14ac:dyDescent="0.25">
      <c r="D16" s="3">
        <v>7</v>
      </c>
      <c r="E16" s="2">
        <v>2</v>
      </c>
      <c r="G16" s="3">
        <f t="shared" si="0"/>
        <v>0.75</v>
      </c>
      <c r="H16" s="3">
        <f t="shared" si="2"/>
        <v>0.1875</v>
      </c>
      <c r="N16" s="3">
        <v>7</v>
      </c>
      <c r="O16" s="2">
        <v>0</v>
      </c>
      <c r="Q16" s="3">
        <f t="shared" si="1"/>
        <v>1</v>
      </c>
      <c r="R16" s="3">
        <f t="shared" si="3"/>
        <v>0</v>
      </c>
    </row>
    <row r="17" spans="1:18" x14ac:dyDescent="0.25">
      <c r="D17" s="3">
        <v>8</v>
      </c>
      <c r="E17" s="2">
        <v>0</v>
      </c>
      <c r="G17" s="3">
        <f t="shared" si="0"/>
        <v>1</v>
      </c>
      <c r="H17" s="3">
        <f t="shared" si="2"/>
        <v>0</v>
      </c>
      <c r="N17" s="3">
        <v>8</v>
      </c>
      <c r="O17" s="2">
        <v>0</v>
      </c>
      <c r="Q17" s="3">
        <f t="shared" si="1"/>
        <v>1</v>
      </c>
      <c r="R17" s="3">
        <f t="shared" si="3"/>
        <v>0</v>
      </c>
    </row>
    <row r="18" spans="1:18" x14ac:dyDescent="0.25">
      <c r="C18" s="13" t="s">
        <v>12</v>
      </c>
      <c r="D18" s="3">
        <v>9</v>
      </c>
      <c r="E18" s="2">
        <v>0</v>
      </c>
      <c r="G18" s="3">
        <f t="shared" si="0"/>
        <v>1</v>
      </c>
      <c r="H18" s="3">
        <f t="shared" si="2"/>
        <v>0</v>
      </c>
      <c r="M18" s="13" t="s">
        <v>12</v>
      </c>
      <c r="N18" s="3">
        <v>9</v>
      </c>
      <c r="O18" s="2">
        <v>0</v>
      </c>
      <c r="Q18" s="3">
        <f t="shared" si="1"/>
        <v>1</v>
      </c>
      <c r="R18" s="3">
        <f t="shared" si="3"/>
        <v>0</v>
      </c>
    </row>
    <row r="19" spans="1:18" x14ac:dyDescent="0.25">
      <c r="D19" s="3">
        <v>10</v>
      </c>
      <c r="E19" s="2">
        <v>0</v>
      </c>
      <c r="G19" s="3">
        <f t="shared" si="0"/>
        <v>1</v>
      </c>
      <c r="H19" s="3">
        <f t="shared" si="2"/>
        <v>0</v>
      </c>
      <c r="N19" s="3">
        <v>10</v>
      </c>
      <c r="O19" s="2">
        <v>0</v>
      </c>
      <c r="Q19" s="3">
        <f t="shared" si="1"/>
        <v>1</v>
      </c>
      <c r="R19" s="3">
        <f t="shared" si="3"/>
        <v>0</v>
      </c>
    </row>
    <row r="20" spans="1:18" x14ac:dyDescent="0.25">
      <c r="D20" s="1" t="s">
        <v>13</v>
      </c>
      <c r="G20" s="3">
        <f>SUM(G9:G19)</f>
        <v>3.75</v>
      </c>
      <c r="H20" s="3">
        <f>SUM(H9:H19)</f>
        <v>0.1875</v>
      </c>
      <c r="N20" s="1" t="s">
        <v>13</v>
      </c>
      <c r="Q20" s="3">
        <f>SUM(Q9:Q19)</f>
        <v>4.125</v>
      </c>
      <c r="R20" s="3">
        <f>SUM(R9:R19)</f>
        <v>0.109375</v>
      </c>
    </row>
    <row r="21" spans="1:18" x14ac:dyDescent="0.25">
      <c r="D21" s="7">
        <f>(((C6)*(0.5-(G20)))+(D19))-(LOG(C4))</f>
        <v>8.75</v>
      </c>
      <c r="E21" s="8" t="s">
        <v>14</v>
      </c>
      <c r="F21" s="17">
        <f>(C6)*(SQRT((H20)/((C5)-1)))</f>
        <v>0.16366341767699427</v>
      </c>
      <c r="N21" s="7">
        <f>(((M6)*(0.5-(Q20)))+(N19))-(LOG(M4))</f>
        <v>8.375</v>
      </c>
      <c r="O21" s="8" t="s">
        <v>14</v>
      </c>
      <c r="P21" s="17">
        <f>(M6)*(SQRT((R20)/((M5)-1)))</f>
        <v>0.125</v>
      </c>
    </row>
    <row r="24" spans="1:18" x14ac:dyDescent="0.25">
      <c r="D24" s="6" t="s">
        <v>15</v>
      </c>
      <c r="E24" s="6" t="s">
        <v>16</v>
      </c>
      <c r="N24" s="6" t="s">
        <v>15</v>
      </c>
      <c r="O24" s="6" t="s">
        <v>16</v>
      </c>
    </row>
    <row r="25" spans="1:18" x14ac:dyDescent="0.25">
      <c r="C25" s="5"/>
      <c r="D25" s="15">
        <f>10^D21</f>
        <v>562341325.19035006</v>
      </c>
      <c r="E25" s="5">
        <f>D25/10</f>
        <v>56234132.519035004</v>
      </c>
      <c r="F25" s="5" t="s">
        <v>17</v>
      </c>
      <c r="M25" s="5"/>
      <c r="N25" s="15">
        <f>10^N21</f>
        <v>237137370.56616592</v>
      </c>
      <c r="O25" s="5">
        <f>N25/10</f>
        <v>23713737.056616593</v>
      </c>
      <c r="P25" s="5" t="s">
        <v>17</v>
      </c>
    </row>
    <row r="26" spans="1:18" x14ac:dyDescent="0.25">
      <c r="E26" s="5">
        <f>E25*10</f>
        <v>562341325.19035006</v>
      </c>
      <c r="F26" t="s">
        <v>18</v>
      </c>
      <c r="O26" s="5">
        <f>O25*10</f>
        <v>237137370.56616592</v>
      </c>
      <c r="P26" t="s">
        <v>18</v>
      </c>
    </row>
    <row r="27" spans="1:18" x14ac:dyDescent="0.25">
      <c r="D27" s="12" t="s">
        <v>19</v>
      </c>
      <c r="E27" s="5">
        <f>E25*0.69*10</f>
        <v>388015514.38134146</v>
      </c>
      <c r="F27" t="s">
        <v>20</v>
      </c>
      <c r="N27" s="12" t="s">
        <v>19</v>
      </c>
      <c r="O27" s="5">
        <f>O25*0.69*10</f>
        <v>163624785.69065449</v>
      </c>
      <c r="P27" t="s">
        <v>20</v>
      </c>
    </row>
    <row r="30" spans="1:18" ht="15" x14ac:dyDescent="0.25">
      <c r="A30" s="14">
        <v>42129</v>
      </c>
      <c r="B30" s="16" t="s">
        <v>0</v>
      </c>
      <c r="E30" s="6" t="s">
        <v>21</v>
      </c>
      <c r="K30" s="14">
        <v>42129</v>
      </c>
      <c r="L30" s="16" t="s">
        <v>0</v>
      </c>
      <c r="O30" s="6" t="s">
        <v>21</v>
      </c>
    </row>
    <row r="31" spans="1:18" x14ac:dyDescent="0.25">
      <c r="A31" s="1" t="s">
        <v>3</v>
      </c>
      <c r="K31" s="1" t="s">
        <v>3</v>
      </c>
    </row>
    <row r="32" spans="1:18" x14ac:dyDescent="0.25">
      <c r="A32" s="1" t="s">
        <v>4</v>
      </c>
      <c r="K32" s="1" t="s">
        <v>4</v>
      </c>
    </row>
    <row r="33" spans="2:19" x14ac:dyDescent="0.25">
      <c r="C33" s="2">
        <v>0.01</v>
      </c>
      <c r="D33" s="1" t="s">
        <v>5</v>
      </c>
      <c r="M33" s="2">
        <v>0.01</v>
      </c>
      <c r="N33" s="1" t="s">
        <v>5</v>
      </c>
    </row>
    <row r="34" spans="2:19" x14ac:dyDescent="0.25">
      <c r="C34" s="2">
        <v>8</v>
      </c>
      <c r="D34" s="1" t="s">
        <v>6</v>
      </c>
      <c r="M34" s="2">
        <v>8</v>
      </c>
      <c r="N34" s="1" t="s">
        <v>6</v>
      </c>
    </row>
    <row r="35" spans="2:19" x14ac:dyDescent="0.25">
      <c r="C35" s="2">
        <v>1</v>
      </c>
      <c r="D35" s="1" t="s">
        <v>7</v>
      </c>
      <c r="M35" s="2">
        <v>1</v>
      </c>
      <c r="N35" s="1" t="s">
        <v>7</v>
      </c>
    </row>
    <row r="37" spans="2:19" x14ac:dyDescent="0.25">
      <c r="C37" s="1" t="s">
        <v>8</v>
      </c>
      <c r="E37" s="1" t="s">
        <v>9</v>
      </c>
      <c r="G37" s="1" t="s">
        <v>10</v>
      </c>
      <c r="M37" s="1" t="s">
        <v>8</v>
      </c>
      <c r="O37" s="1" t="s">
        <v>9</v>
      </c>
      <c r="Q37" s="1" t="s">
        <v>10</v>
      </c>
    </row>
    <row r="38" spans="2:19" x14ac:dyDescent="0.25">
      <c r="C38" s="13" t="s">
        <v>11</v>
      </c>
      <c r="D38" s="9">
        <v>0</v>
      </c>
      <c r="E38" s="10">
        <v>8</v>
      </c>
      <c r="F38" s="11"/>
      <c r="G38" s="9">
        <f t="shared" ref="G38:G48" si="4">(0-((E38)-($C$5)))/($C$5)</f>
        <v>0</v>
      </c>
      <c r="H38" s="9">
        <f>SUM(H31:H37)</f>
        <v>0</v>
      </c>
      <c r="I38" s="11"/>
      <c r="M38" s="13" t="s">
        <v>11</v>
      </c>
      <c r="N38" s="9">
        <v>0</v>
      </c>
      <c r="O38" s="10">
        <v>8</v>
      </c>
      <c r="P38" s="11"/>
      <c r="Q38" s="9">
        <f t="shared" ref="Q38:Q48" si="5">(0-((O38)-($C$5)))/($C$5)</f>
        <v>0</v>
      </c>
      <c r="R38" s="9">
        <f>SUM(R31:R37)</f>
        <v>0</v>
      </c>
      <c r="S38" s="11"/>
    </row>
    <row r="39" spans="2:19" x14ac:dyDescent="0.25">
      <c r="D39" s="3">
        <v>1</v>
      </c>
      <c r="E39" s="2">
        <v>8</v>
      </c>
      <c r="G39" s="3">
        <f t="shared" si="4"/>
        <v>0</v>
      </c>
      <c r="H39" s="3">
        <f t="shared" ref="H39:H48" si="6">(G39)*(1-(G39))</f>
        <v>0</v>
      </c>
      <c r="N39" s="3">
        <v>1</v>
      </c>
      <c r="O39" s="2">
        <v>8</v>
      </c>
      <c r="Q39" s="3">
        <f t="shared" si="5"/>
        <v>0</v>
      </c>
      <c r="R39" s="3">
        <f t="shared" ref="R39:R48" si="7">(Q39)*(1-(Q39))</f>
        <v>0</v>
      </c>
    </row>
    <row r="40" spans="2:19" x14ac:dyDescent="0.25">
      <c r="D40" s="3">
        <v>2</v>
      </c>
      <c r="E40" s="2">
        <v>8</v>
      </c>
      <c r="G40" s="3">
        <f t="shared" si="4"/>
        <v>0</v>
      </c>
      <c r="H40" s="3">
        <f t="shared" si="6"/>
        <v>0</v>
      </c>
      <c r="N40" s="3">
        <v>2</v>
      </c>
      <c r="O40" s="2">
        <v>8</v>
      </c>
      <c r="Q40" s="3">
        <f t="shared" si="5"/>
        <v>0</v>
      </c>
      <c r="R40" s="3">
        <f t="shared" si="7"/>
        <v>0</v>
      </c>
    </row>
    <row r="41" spans="2:19" x14ac:dyDescent="0.25">
      <c r="B41" s="4"/>
      <c r="C41" s="4"/>
      <c r="D41" s="3">
        <v>3</v>
      </c>
      <c r="E41" s="2">
        <v>8</v>
      </c>
      <c r="G41" s="3">
        <f t="shared" si="4"/>
        <v>0</v>
      </c>
      <c r="H41" s="3">
        <f t="shared" si="6"/>
        <v>0</v>
      </c>
      <c r="L41" s="4"/>
      <c r="M41" s="4"/>
      <c r="N41" s="3">
        <v>3</v>
      </c>
      <c r="O41" s="2">
        <v>8</v>
      </c>
      <c r="Q41" s="3">
        <f t="shared" si="5"/>
        <v>0</v>
      </c>
      <c r="R41" s="3">
        <f t="shared" si="7"/>
        <v>0</v>
      </c>
    </row>
    <row r="42" spans="2:19" x14ac:dyDescent="0.25">
      <c r="D42" s="3">
        <v>4</v>
      </c>
      <c r="E42" s="2">
        <v>8</v>
      </c>
      <c r="G42" s="3">
        <f t="shared" si="4"/>
        <v>0</v>
      </c>
      <c r="H42" s="3">
        <f t="shared" si="6"/>
        <v>0</v>
      </c>
      <c r="N42" s="3">
        <v>4</v>
      </c>
      <c r="O42" s="2">
        <v>8</v>
      </c>
      <c r="Q42" s="3">
        <f t="shared" si="5"/>
        <v>0</v>
      </c>
      <c r="R42" s="3">
        <f t="shared" si="7"/>
        <v>0</v>
      </c>
    </row>
    <row r="43" spans="2:19" x14ac:dyDescent="0.25">
      <c r="D43" s="3">
        <v>5</v>
      </c>
      <c r="E43" s="2">
        <v>8</v>
      </c>
      <c r="G43" s="3">
        <f t="shared" si="4"/>
        <v>0</v>
      </c>
      <c r="H43" s="3">
        <f t="shared" si="6"/>
        <v>0</v>
      </c>
      <c r="N43" s="3">
        <v>5</v>
      </c>
      <c r="O43" s="2">
        <v>8</v>
      </c>
      <c r="Q43" s="3">
        <f t="shared" si="5"/>
        <v>0</v>
      </c>
      <c r="R43" s="3">
        <f t="shared" si="7"/>
        <v>0</v>
      </c>
    </row>
    <row r="44" spans="2:19" x14ac:dyDescent="0.25">
      <c r="D44" s="3">
        <v>6</v>
      </c>
      <c r="E44" s="2">
        <v>8</v>
      </c>
      <c r="G44" s="3">
        <f t="shared" si="4"/>
        <v>0</v>
      </c>
      <c r="H44" s="3">
        <f t="shared" si="6"/>
        <v>0</v>
      </c>
      <c r="N44" s="3">
        <v>6</v>
      </c>
      <c r="O44" s="2">
        <v>8</v>
      </c>
      <c r="Q44" s="3">
        <f t="shared" si="5"/>
        <v>0</v>
      </c>
      <c r="R44" s="3">
        <f t="shared" si="7"/>
        <v>0</v>
      </c>
    </row>
    <row r="45" spans="2:19" x14ac:dyDescent="0.25">
      <c r="D45" s="3">
        <v>7</v>
      </c>
      <c r="E45" s="2">
        <v>2</v>
      </c>
      <c r="G45" s="3">
        <f t="shared" si="4"/>
        <v>0.75</v>
      </c>
      <c r="H45" s="3">
        <f t="shared" si="6"/>
        <v>0.1875</v>
      </c>
      <c r="N45" s="3">
        <v>7</v>
      </c>
      <c r="O45" s="2">
        <v>2</v>
      </c>
      <c r="Q45" s="3">
        <f t="shared" si="5"/>
        <v>0.75</v>
      </c>
      <c r="R45" s="3">
        <f t="shared" si="7"/>
        <v>0.1875</v>
      </c>
    </row>
    <row r="46" spans="2:19" x14ac:dyDescent="0.25">
      <c r="D46" s="3">
        <v>8</v>
      </c>
      <c r="E46" s="2">
        <v>0</v>
      </c>
      <c r="G46" s="3">
        <f t="shared" si="4"/>
        <v>1</v>
      </c>
      <c r="H46" s="3">
        <f t="shared" si="6"/>
        <v>0</v>
      </c>
      <c r="N46" s="3">
        <v>8</v>
      </c>
      <c r="O46" s="2">
        <v>1</v>
      </c>
      <c r="Q46" s="3">
        <f t="shared" si="5"/>
        <v>0.875</v>
      </c>
      <c r="R46" s="3">
        <f t="shared" si="7"/>
        <v>0.109375</v>
      </c>
    </row>
    <row r="47" spans="2:19" x14ac:dyDescent="0.25">
      <c r="C47" s="13" t="s">
        <v>12</v>
      </c>
      <c r="D47" s="3">
        <v>9</v>
      </c>
      <c r="E47" s="2">
        <v>0</v>
      </c>
      <c r="G47" s="3">
        <f t="shared" si="4"/>
        <v>1</v>
      </c>
      <c r="H47" s="3">
        <f t="shared" si="6"/>
        <v>0</v>
      </c>
      <c r="M47" s="13" t="s">
        <v>12</v>
      </c>
      <c r="N47" s="3">
        <v>9</v>
      </c>
      <c r="O47" s="2">
        <v>0</v>
      </c>
      <c r="Q47" s="3">
        <f t="shared" si="5"/>
        <v>1</v>
      </c>
      <c r="R47" s="3">
        <f t="shared" si="7"/>
        <v>0</v>
      </c>
    </row>
    <row r="48" spans="2:19" x14ac:dyDescent="0.25">
      <c r="D48" s="3">
        <v>10</v>
      </c>
      <c r="E48" s="2">
        <v>0</v>
      </c>
      <c r="G48" s="3">
        <f t="shared" si="4"/>
        <v>1</v>
      </c>
      <c r="H48" s="3">
        <f t="shared" si="6"/>
        <v>0</v>
      </c>
      <c r="N48" s="3">
        <v>10</v>
      </c>
      <c r="O48" s="2">
        <v>0</v>
      </c>
      <c r="Q48" s="3">
        <f t="shared" si="5"/>
        <v>1</v>
      </c>
      <c r="R48" s="3">
        <f t="shared" si="7"/>
        <v>0</v>
      </c>
    </row>
    <row r="49" spans="3:18" x14ac:dyDescent="0.25">
      <c r="D49" s="1" t="s">
        <v>13</v>
      </c>
      <c r="G49" s="3">
        <f>SUM(G38:G48)</f>
        <v>3.75</v>
      </c>
      <c r="H49" s="3">
        <f>SUM(H38:H48)</f>
        <v>0.1875</v>
      </c>
      <c r="N49" s="1" t="s">
        <v>13</v>
      </c>
      <c r="Q49" s="3">
        <f>SUM(Q38:Q48)</f>
        <v>3.625</v>
      </c>
      <c r="R49" s="3">
        <f>SUM(R38:R48)</f>
        <v>0.296875</v>
      </c>
    </row>
    <row r="50" spans="3:18" x14ac:dyDescent="0.25">
      <c r="D50" s="7">
        <f>(((C35)*(0.5-(G49)))+(D48))-(LOG(C33))</f>
        <v>8.75</v>
      </c>
      <c r="E50" s="8" t="s">
        <v>14</v>
      </c>
      <c r="F50" s="17">
        <f>(C35)*(SQRT((H49)/((C34)-1)))</f>
        <v>0.16366341767699427</v>
      </c>
      <c r="N50" s="7">
        <f>(((M35)*(0.5-(Q49)))+(N48))-(LOG(M33))</f>
        <v>8.875</v>
      </c>
      <c r="O50" s="8" t="s">
        <v>14</v>
      </c>
      <c r="P50" s="17">
        <f>(M35)*(SQRT((R49)/((M34)-1)))</f>
        <v>0.2059386177619785</v>
      </c>
    </row>
    <row r="51" spans="3:18" x14ac:dyDescent="0.25">
      <c r="F51" s="18"/>
    </row>
    <row r="53" spans="3:18" x14ac:dyDescent="0.25">
      <c r="D53" s="6" t="s">
        <v>15</v>
      </c>
      <c r="E53" s="6" t="s">
        <v>16</v>
      </c>
      <c r="N53" s="6" t="s">
        <v>15</v>
      </c>
      <c r="O53" s="6" t="s">
        <v>16</v>
      </c>
    </row>
    <row r="54" spans="3:18" x14ac:dyDescent="0.25">
      <c r="C54" s="5"/>
      <c r="D54" s="15">
        <f>10^D50</f>
        <v>562341325.19035006</v>
      </c>
      <c r="E54" s="5">
        <f>D54/10</f>
        <v>56234132.519035004</v>
      </c>
      <c r="F54" s="5" t="s">
        <v>17</v>
      </c>
      <c r="M54" s="5"/>
      <c r="N54" s="15">
        <f>10^N50</f>
        <v>749894209.33245623</v>
      </c>
      <c r="O54" s="5">
        <f>N54/10</f>
        <v>74989420.933245629</v>
      </c>
      <c r="P54" s="5" t="s">
        <v>17</v>
      </c>
    </row>
    <row r="55" spans="3:18" x14ac:dyDescent="0.25">
      <c r="E55" s="5">
        <f>E54*10</f>
        <v>562341325.19035006</v>
      </c>
      <c r="F55" t="s">
        <v>18</v>
      </c>
      <c r="O55" s="5">
        <f>O54*10</f>
        <v>749894209.33245635</v>
      </c>
      <c r="P55" t="s">
        <v>18</v>
      </c>
    </row>
    <row r="56" spans="3:18" x14ac:dyDescent="0.25">
      <c r="D56" s="12" t="s">
        <v>19</v>
      </c>
      <c r="E56" s="5">
        <f>E54*0.69*10</f>
        <v>388015514.38134146</v>
      </c>
      <c r="F56" t="s">
        <v>20</v>
      </c>
      <c r="N56" s="12" t="s">
        <v>19</v>
      </c>
      <c r="O56" s="5">
        <f>O54*0.69*10</f>
        <v>517427004.43939477</v>
      </c>
      <c r="P56" t="s">
        <v>20</v>
      </c>
    </row>
  </sheetData>
  <phoneticPr fontId="0" type="noConversion"/>
  <pageMargins left="0.11811023622047245" right="0.11811023622047245" top="0.74803149606299213" bottom="0.74803149606299213" header="0.31496062992125984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tabSelected="1" view="pageBreakPreview" zoomScale="60" zoomScaleNormal="50" workbookViewId="0">
      <selection activeCell="J21" sqref="J21"/>
    </sheetView>
  </sheetViews>
  <sheetFormatPr defaultColWidth="9" defaultRowHeight="12.5" x14ac:dyDescent="0.25"/>
  <cols>
    <col min="1" max="1" width="7.6640625" style="19" customWidth="1"/>
    <col min="2" max="2" width="5" style="19" customWidth="1"/>
    <col min="3" max="3" width="5.6640625" style="19" customWidth="1"/>
    <col min="4" max="4" width="11.83203125" style="19" customWidth="1"/>
    <col min="5" max="5" width="12.33203125" style="19" customWidth="1"/>
    <col min="6" max="6" width="8.83203125" style="19" bestFit="1" customWidth="1"/>
    <col min="7" max="7" width="4.83203125" style="19" customWidth="1"/>
    <col min="8" max="8" width="6.6640625" style="19" customWidth="1"/>
    <col min="9" max="9" width="4.1640625" style="19" customWidth="1"/>
    <col min="10" max="10" width="9" style="19" customWidth="1"/>
    <col min="11" max="11" width="8.6640625" style="19" customWidth="1"/>
    <col min="12" max="12" width="9.6640625" style="19" customWidth="1"/>
    <col min="13" max="13" width="5.6640625" style="19" customWidth="1"/>
    <col min="14" max="14" width="11.83203125" style="19" customWidth="1"/>
    <col min="15" max="15" width="9" style="19"/>
    <col min="16" max="16" width="7.83203125" style="19" bestFit="1" customWidth="1"/>
    <col min="17" max="17" width="4.83203125" style="19" customWidth="1"/>
    <col min="18" max="18" width="6.6640625" style="19" customWidth="1"/>
    <col min="19" max="19" width="2.1640625" style="19" customWidth="1"/>
    <col min="20" max="20" width="14.83203125" style="19" customWidth="1"/>
    <col min="21" max="16384" width="9" style="19"/>
  </cols>
  <sheetData>
    <row r="1" spans="1:16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K1" s="20"/>
      <c r="M1" s="21"/>
    </row>
    <row r="2" spans="1:16" x14ac:dyDescent="0.25">
      <c r="A2" s="22"/>
      <c r="K2" s="22"/>
    </row>
    <row r="3" spans="1:16" x14ac:dyDescent="0.25">
      <c r="C3" s="23">
        <v>0.02</v>
      </c>
      <c r="D3" s="22" t="s">
        <v>5</v>
      </c>
      <c r="M3" s="23"/>
      <c r="N3" s="22"/>
    </row>
    <row r="4" spans="1:16" x14ac:dyDescent="0.25">
      <c r="C4" s="23">
        <v>8</v>
      </c>
      <c r="D4" s="22" t="s">
        <v>6</v>
      </c>
      <c r="M4" s="23"/>
      <c r="N4" s="22"/>
    </row>
    <row r="5" spans="1:16" x14ac:dyDescent="0.25">
      <c r="C5" s="23">
        <v>1</v>
      </c>
      <c r="D5" s="22" t="s">
        <v>7</v>
      </c>
    </row>
    <row r="7" spans="1:16" x14ac:dyDescent="0.25">
      <c r="C7" s="22" t="s">
        <v>8</v>
      </c>
      <c r="E7" s="22" t="s">
        <v>9</v>
      </c>
      <c r="G7" s="22" t="s">
        <v>10</v>
      </c>
    </row>
    <row r="8" spans="1:16" x14ac:dyDescent="0.25">
      <c r="C8" s="24" t="s">
        <v>11</v>
      </c>
      <c r="D8" s="25">
        <v>0</v>
      </c>
      <c r="E8" s="26">
        <v>8</v>
      </c>
      <c r="F8" s="27"/>
      <c r="G8" s="25">
        <f>(0-((E8)-(C4)))/(C4)</f>
        <v>0</v>
      </c>
      <c r="H8" s="25">
        <f>SUM(H2:H7)</f>
        <v>0</v>
      </c>
      <c r="I8" s="27"/>
    </row>
    <row r="9" spans="1:16" x14ac:dyDescent="0.25">
      <c r="D9" s="28">
        <v>1</v>
      </c>
      <c r="E9" s="23">
        <v>8</v>
      </c>
      <c r="G9" s="28">
        <f t="shared" ref="G9" si="0">(0-((E9)-($C$4)))/($C$4)</f>
        <v>0</v>
      </c>
      <c r="H9" s="28">
        <f t="shared" ref="H9:H18" si="1">(G9)*(1-(G9))</f>
        <v>0</v>
      </c>
    </row>
    <row r="10" spans="1:16" x14ac:dyDescent="0.25">
      <c r="D10" s="28">
        <v>2</v>
      </c>
      <c r="E10" s="23">
        <v>8</v>
      </c>
      <c r="G10" s="28">
        <f>(0-((E10)-($C$4)))/($C$4)</f>
        <v>0</v>
      </c>
      <c r="H10" s="28">
        <f t="shared" si="1"/>
        <v>0</v>
      </c>
    </row>
    <row r="11" spans="1:16" x14ac:dyDescent="0.25">
      <c r="B11" s="29"/>
      <c r="C11" s="29"/>
      <c r="D11" s="28">
        <v>3</v>
      </c>
      <c r="E11" s="23">
        <v>8</v>
      </c>
      <c r="G11" s="28">
        <f t="shared" ref="G11:G18" si="2">(0-((E11)-($C$4)))/($C$4)</f>
        <v>0</v>
      </c>
      <c r="H11" s="28">
        <f t="shared" si="1"/>
        <v>0</v>
      </c>
    </row>
    <row r="12" spans="1:16" x14ac:dyDescent="0.25">
      <c r="D12" s="28">
        <v>4</v>
      </c>
      <c r="E12" s="23">
        <v>8</v>
      </c>
      <c r="G12" s="28">
        <f t="shared" si="2"/>
        <v>0</v>
      </c>
      <c r="H12" s="28">
        <f t="shared" si="1"/>
        <v>0</v>
      </c>
    </row>
    <row r="13" spans="1:16" x14ac:dyDescent="0.25">
      <c r="D13" s="28">
        <v>5</v>
      </c>
      <c r="E13" s="23">
        <v>8</v>
      </c>
      <c r="G13" s="28">
        <f t="shared" si="2"/>
        <v>0</v>
      </c>
      <c r="H13" s="28">
        <f t="shared" si="1"/>
        <v>0</v>
      </c>
    </row>
    <row r="14" spans="1:16" x14ac:dyDescent="0.25">
      <c r="D14" s="28">
        <v>6</v>
      </c>
      <c r="E14" s="23">
        <v>8</v>
      </c>
      <c r="G14" s="28">
        <f t="shared" si="2"/>
        <v>0</v>
      </c>
      <c r="H14" s="28">
        <f t="shared" si="1"/>
        <v>0</v>
      </c>
    </row>
    <row r="15" spans="1:16" x14ac:dyDescent="0.25">
      <c r="D15" s="28">
        <v>7</v>
      </c>
      <c r="E15" s="23">
        <v>8</v>
      </c>
      <c r="G15" s="28">
        <f t="shared" si="2"/>
        <v>0</v>
      </c>
      <c r="H15" s="28">
        <f t="shared" si="1"/>
        <v>0</v>
      </c>
      <c r="P15" s="30"/>
    </row>
    <row r="16" spans="1:16" x14ac:dyDescent="0.25">
      <c r="D16" s="28">
        <v>8</v>
      </c>
      <c r="E16" s="23">
        <v>6</v>
      </c>
      <c r="G16" s="28">
        <f t="shared" si="2"/>
        <v>0.25</v>
      </c>
      <c r="H16" s="28">
        <f t="shared" si="1"/>
        <v>0.1875</v>
      </c>
      <c r="P16" s="30"/>
    </row>
    <row r="17" spans="3:16" x14ac:dyDescent="0.25">
      <c r="C17" s="24" t="s">
        <v>12</v>
      </c>
      <c r="D17" s="28">
        <v>9</v>
      </c>
      <c r="E17" s="23">
        <v>0</v>
      </c>
      <c r="G17" s="28">
        <f t="shared" si="2"/>
        <v>1</v>
      </c>
      <c r="H17" s="28">
        <f t="shared" si="1"/>
        <v>0</v>
      </c>
      <c r="P17" s="30"/>
    </row>
    <row r="18" spans="3:16" x14ac:dyDescent="0.25">
      <c r="D18" s="28">
        <v>10</v>
      </c>
      <c r="E18" s="23">
        <v>0</v>
      </c>
      <c r="G18" s="28">
        <f t="shared" si="2"/>
        <v>1</v>
      </c>
      <c r="H18" s="28">
        <f t="shared" si="1"/>
        <v>0</v>
      </c>
      <c r="P18" s="31"/>
    </row>
    <row r="19" spans="3:16" x14ac:dyDescent="0.25">
      <c r="D19" s="22" t="s">
        <v>13</v>
      </c>
      <c r="G19" s="28">
        <f>SUM(G8:G18)</f>
        <v>2.25</v>
      </c>
      <c r="H19" s="28">
        <f>SUM(H8:H18)</f>
        <v>0.1875</v>
      </c>
      <c r="P19" s="30"/>
    </row>
    <row r="20" spans="3:16" x14ac:dyDescent="0.25">
      <c r="D20" s="32">
        <f>(((C5)*(0.5-(G19)))+(D18))-(LOG(C3))</f>
        <v>9.9489700043360187</v>
      </c>
      <c r="E20" s="33" t="s">
        <v>14</v>
      </c>
      <c r="F20" s="32">
        <f>(C5)*(SQRT((H19)/((C4)-1)))</f>
        <v>0.16366341767699427</v>
      </c>
      <c r="P20" s="30"/>
    </row>
    <row r="21" spans="3:16" ht="6" customHeight="1" x14ac:dyDescent="0.25">
      <c r="P21" s="30"/>
    </row>
    <row r="22" spans="3:16" x14ac:dyDescent="0.25">
      <c r="D22" s="19" t="s">
        <v>15</v>
      </c>
      <c r="E22" s="19" t="s">
        <v>16</v>
      </c>
      <c r="P22" s="30"/>
    </row>
    <row r="23" spans="3:16" x14ac:dyDescent="0.25">
      <c r="C23" s="30"/>
      <c r="D23" s="30">
        <f>10^D20</f>
        <v>8891397050.194643</v>
      </c>
      <c r="E23" s="30">
        <f>D23/10</f>
        <v>889139705.01946425</v>
      </c>
      <c r="F23" s="30" t="s">
        <v>17</v>
      </c>
      <c r="P23" s="30"/>
    </row>
    <row r="24" spans="3:16" x14ac:dyDescent="0.25">
      <c r="D24" s="30"/>
      <c r="E24" s="30">
        <f>E23*10</f>
        <v>8891397050.194643</v>
      </c>
      <c r="F24" s="19" t="s">
        <v>18</v>
      </c>
      <c r="P24" s="30"/>
    </row>
    <row r="25" spans="3:16" x14ac:dyDescent="0.25">
      <c r="D25" s="34" t="s">
        <v>19</v>
      </c>
      <c r="E25" s="30">
        <f>E23*0.69*10</f>
        <v>6135063964.6343031</v>
      </c>
      <c r="F25" s="19" t="s">
        <v>20</v>
      </c>
      <c r="P25" s="30"/>
    </row>
    <row r="26" spans="3:16" x14ac:dyDescent="0.25">
      <c r="L26" s="35"/>
      <c r="P26" s="30"/>
    </row>
    <row r="28" spans="3:16" x14ac:dyDescent="0.25">
      <c r="J28" s="30"/>
    </row>
    <row r="47" ht="3.75" customHeight="1" x14ac:dyDescent="0.25"/>
  </sheetData>
  <mergeCells count="1">
    <mergeCell ref="A1:I1"/>
  </mergeCells>
  <pageMargins left="0.7" right="0.7" top="0.75" bottom="0.75" header="0.3" footer="0.3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!TCID50C</vt:lpstr>
      <vt:lpstr>Sheet1</vt:lpstr>
    </vt:vector>
  </TitlesOfParts>
  <Manager/>
  <Company>USDA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Borca</dc:creator>
  <cp:keywords/>
  <dc:description/>
  <cp:lastModifiedBy>Vidhya Iyer</cp:lastModifiedBy>
  <cp:revision/>
  <dcterms:created xsi:type="dcterms:W3CDTF">2004-03-16T17:37:07Z</dcterms:created>
  <dcterms:modified xsi:type="dcterms:W3CDTF">2022-04-22T10:37:02Z</dcterms:modified>
  <cp:category/>
  <cp:contentStatus/>
</cp:coreProperties>
</file>